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FA 2018\LDF 2018\LDF 31122018\LDF 31122018 M\"/>
    </mc:Choice>
  </mc:AlternateContent>
  <xr:revisionPtr revIDLastSave="0" documentId="13_ncr:1_{CF56A98C-4B45-4D0A-9BDC-28D3CF0888AF}" xr6:coauthVersionLast="40" xr6:coauthVersionMax="40" xr10:uidLastSave="{00000000-0000-0000-0000-000000000000}"/>
  <bookViews>
    <workbookView xWindow="32760" yWindow="32760" windowWidth="20490" windowHeight="7755" xr2:uid="{00000000-000D-0000-FFFF-FFFF00000000}"/>
  </bookViews>
  <sheets>
    <sheet name="F5 LDF 31122018" sheetId="6" r:id="rId1"/>
  </sheets>
  <calcPr calcId="181029"/>
</workbook>
</file>

<file path=xl/calcChain.xml><?xml version="1.0" encoding="utf-8"?>
<calcChain xmlns="http://schemas.openxmlformats.org/spreadsheetml/2006/main">
  <c r="I14" i="6" l="1"/>
  <c r="I43" i="6"/>
  <c r="F14" i="6"/>
  <c r="J16" i="6"/>
  <c r="F15" i="6"/>
  <c r="G15" i="6"/>
  <c r="F10" i="6"/>
  <c r="I10" i="6"/>
  <c r="H59" i="6"/>
  <c r="G59" i="6"/>
  <c r="H77" i="6"/>
  <c r="H79" i="6"/>
  <c r="I79" i="6"/>
  <c r="J79" i="6"/>
  <c r="I17" i="6"/>
  <c r="J17" i="6"/>
  <c r="I58" i="6"/>
  <c r="F19" i="6"/>
  <c r="G19" i="6"/>
  <c r="F79" i="6"/>
  <c r="H13" i="6"/>
  <c r="I15" i="6"/>
  <c r="H33" i="6"/>
  <c r="H32" i="6"/>
  <c r="H30" i="6"/>
  <c r="H65" i="6"/>
  <c r="I63" i="6"/>
  <c r="F65" i="6"/>
  <c r="G65" i="6"/>
  <c r="F57" i="6"/>
  <c r="G57" i="6"/>
  <c r="F56" i="6"/>
  <c r="G56" i="6"/>
  <c r="F55" i="6"/>
  <c r="F54" i="6"/>
  <c r="F53" i="6"/>
  <c r="G53" i="6"/>
  <c r="F51" i="6"/>
  <c r="G51" i="6"/>
  <c r="F50" i="6"/>
  <c r="G50" i="6"/>
  <c r="F35" i="6"/>
  <c r="G35" i="6"/>
  <c r="F34" i="6"/>
  <c r="G34" i="6"/>
  <c r="G10" i="6"/>
  <c r="F33" i="6"/>
  <c r="G33" i="6"/>
  <c r="F32" i="6"/>
  <c r="G32" i="6"/>
  <c r="F31" i="6"/>
  <c r="F29" i="6"/>
  <c r="G29" i="6"/>
  <c r="F28" i="6"/>
  <c r="G28" i="6"/>
  <c r="F27" i="6"/>
  <c r="G27" i="6"/>
  <c r="F26" i="6"/>
  <c r="G26" i="6"/>
  <c r="F25" i="6"/>
  <c r="G25" i="6"/>
  <c r="F24" i="6"/>
  <c r="G24" i="6"/>
  <c r="F23" i="6"/>
  <c r="G23" i="6"/>
  <c r="F22" i="6"/>
  <c r="G22" i="6"/>
  <c r="F21" i="6"/>
  <c r="G21" i="6"/>
  <c r="F20" i="6"/>
  <c r="F17" i="6"/>
  <c r="G20" i="6"/>
  <c r="F16" i="6"/>
  <c r="G16" i="6"/>
  <c r="F13" i="6"/>
  <c r="G13" i="6"/>
  <c r="F11" i="6"/>
  <c r="G11" i="6"/>
  <c r="F39" i="6"/>
  <c r="F37" i="6"/>
  <c r="E79" i="6"/>
  <c r="E63" i="6"/>
  <c r="J63" i="6"/>
  <c r="E60" i="6"/>
  <c r="E49" i="6"/>
  <c r="E39" i="6"/>
  <c r="E37" i="6"/>
  <c r="E30" i="6"/>
  <c r="J30" i="6"/>
  <c r="E17" i="6"/>
  <c r="E15" i="6"/>
  <c r="I52" i="6"/>
  <c r="H52" i="6"/>
  <c r="H49" i="6"/>
  <c r="H69" i="6"/>
  <c r="I30" i="6"/>
  <c r="J57" i="6"/>
  <c r="J56" i="6"/>
  <c r="J55" i="6"/>
  <c r="J54" i="6"/>
  <c r="J51" i="6"/>
  <c r="J50" i="6"/>
  <c r="J77" i="6"/>
  <c r="G77" i="6"/>
  <c r="G79" i="6"/>
  <c r="J72" i="6"/>
  <c r="H72" i="6"/>
  <c r="G72" i="6"/>
  <c r="J65" i="6"/>
  <c r="J62" i="6"/>
  <c r="G62" i="6"/>
  <c r="J61" i="6"/>
  <c r="G61" i="6"/>
  <c r="H57" i="6"/>
  <c r="H56" i="6"/>
  <c r="H55" i="6"/>
  <c r="H54" i="6"/>
  <c r="J53" i="6"/>
  <c r="H53" i="6"/>
  <c r="H51" i="6"/>
  <c r="H50" i="6"/>
  <c r="I39" i="6"/>
  <c r="J39" i="6"/>
  <c r="H39" i="6"/>
  <c r="G39" i="6"/>
  <c r="J38" i="6"/>
  <c r="I37" i="6"/>
  <c r="J37" i="6"/>
  <c r="H37" i="6"/>
  <c r="G37" i="6"/>
  <c r="J36" i="6"/>
  <c r="G36" i="6"/>
  <c r="J35" i="6"/>
  <c r="H35" i="6"/>
  <c r="J34" i="6"/>
  <c r="H34" i="6"/>
  <c r="J32" i="6"/>
  <c r="J31" i="6"/>
  <c r="H31" i="6"/>
  <c r="J29" i="6"/>
  <c r="H29" i="6"/>
  <c r="J28" i="6"/>
  <c r="H28" i="6"/>
  <c r="H27" i="6"/>
  <c r="J26" i="6"/>
  <c r="H26" i="6"/>
  <c r="J25" i="6"/>
  <c r="H24" i="6"/>
  <c r="J23" i="6"/>
  <c r="H23" i="6"/>
  <c r="J22" i="6"/>
  <c r="H22" i="6"/>
  <c r="J21" i="6"/>
  <c r="H21" i="6"/>
  <c r="J20" i="6"/>
  <c r="H20" i="6"/>
  <c r="J19" i="6"/>
  <c r="H19" i="6"/>
  <c r="H17" i="6"/>
  <c r="H43" i="6"/>
  <c r="H74" i="6"/>
  <c r="H16" i="6"/>
  <c r="J13" i="6"/>
  <c r="J12" i="6"/>
  <c r="H12" i="6"/>
  <c r="G12" i="6"/>
  <c r="J11" i="6"/>
  <c r="H11" i="6"/>
  <c r="J59" i="6"/>
  <c r="J33" i="6"/>
  <c r="J27" i="6"/>
  <c r="J24" i="6"/>
  <c r="G55" i="6"/>
  <c r="G54" i="6"/>
  <c r="H60" i="6"/>
  <c r="H14" i="6"/>
  <c r="J14" i="6"/>
  <c r="H58" i="6"/>
  <c r="J15" i="6"/>
  <c r="H15" i="6"/>
  <c r="L59" i="6"/>
  <c r="L60" i="6"/>
  <c r="J58" i="6"/>
  <c r="H10" i="6"/>
  <c r="E69" i="6"/>
  <c r="F30" i="6"/>
  <c r="E43" i="6"/>
  <c r="E74" i="6"/>
  <c r="G31" i="6"/>
  <c r="H63" i="6"/>
  <c r="J10" i="6"/>
  <c r="J43" i="6"/>
  <c r="G30" i="6"/>
  <c r="G17" i="6"/>
  <c r="J60" i="6"/>
  <c r="I49" i="6"/>
  <c r="F63" i="6"/>
  <c r="F43" i="6"/>
  <c r="F52" i="6"/>
  <c r="G14" i="6"/>
  <c r="G43" i="6"/>
  <c r="J52" i="6"/>
  <c r="J46" i="6"/>
  <c r="G52" i="6"/>
  <c r="G49" i="6"/>
  <c r="F49" i="6"/>
  <c r="F60" i="6"/>
  <c r="G63" i="6"/>
  <c r="J49" i="6"/>
  <c r="J69" i="6"/>
  <c r="J74" i="6"/>
  <c r="I69" i="6"/>
  <c r="I74" i="6"/>
  <c r="F58" i="6"/>
  <c r="G60" i="6"/>
  <c r="G58" i="6"/>
  <c r="G69" i="6"/>
  <c r="G74" i="6"/>
  <c r="F69" i="6"/>
  <c r="F74" i="6"/>
</calcChain>
</file>

<file path=xl/sharedStrings.xml><?xml version="1.0" encoding="utf-8"?>
<sst xmlns="http://schemas.openxmlformats.org/spreadsheetml/2006/main" count="114" uniqueCount="98">
  <si>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</si>
  <si>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</si>
  <si>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</si>
  <si>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</si>
  <si>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</si>
  <si>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</si>
  <si>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</si>
  <si>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</si>
  <si>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</si>
  <si>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</si>
  <si>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</si>
  <si>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</si>
  <si>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</si>
  <si>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</si>
  <si>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</si>
  <si>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</si>
  <si>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</si>
  <si>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</si>
  <si>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</si>
  <si>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</si>
  <si>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</si>
  <si>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</si>
  <si>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</si>
  <si>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</si>
  <si>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</si>
  <si>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</si>
  <si>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</si>
  <si>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</si>
  <si>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</si>
  <si>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</si>
  <si>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</si>
  <si>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</si>
  <si>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</si>
  <si>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</si>
  <si>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</si>
  <si>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</si>
  <si>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</si>
  <si>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 xml:space="preserve">J. Transferencias 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</si>
  <si>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</si>
  <si>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</si>
  <si>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</si>
  <si>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</si>
  <si>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</si>
  <si>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</si>
  <si>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</si>
  <si>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</si>
  <si>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</si>
  <si>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</si>
  <si>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</si>
  <si>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</si>
  <si>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</si>
  <si>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</si>
  <si>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</si>
  <si>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</si>
  <si>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</si>
  <si>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</si>
  <si>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</si>
  <si>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</si>
  <si>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</si>
  <si>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</si>
  <si>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</si>
  <si>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</si>
  <si>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</si>
  <si>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</si>
  <si>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</si>
  <si>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</si>
  <si>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</si>
  <si>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</si>
  <si>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</si>
  <si>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</si>
  <si>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</si>
  <si>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</si>
  <si>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</si>
  <si>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</si>
  <si>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 Ingresos Detallado - LDF</t>
  </si>
  <si>
    <t xml:space="preserve"> </t>
  </si>
  <si>
    <t>ESTADO DE MICHOACAN DE OCAMPO</t>
  </si>
  <si>
    <t xml:space="preserve">4211010101 </t>
  </si>
  <si>
    <t>4211010110</t>
  </si>
  <si>
    <t>4211010104</t>
  </si>
  <si>
    <t>4211010106</t>
  </si>
  <si>
    <t>4212010200</t>
  </si>
  <si>
    <t>4212010101, 4212010102, 4212010103</t>
  </si>
  <si>
    <t>4212020200</t>
  </si>
  <si>
    <t>4.1.3.1.01, 4.1.3.1.02</t>
  </si>
  <si>
    <t>4.1.4.3, 4.1.4.4, 4.1.4.9</t>
  </si>
  <si>
    <t>4.1.5.1, 4.1.5.9</t>
  </si>
  <si>
    <t>4.1.6.1, 4.1.6.2, 4.1.6.3, 4.1.6.4, 4.1.6.8, 4.1.6.9</t>
  </si>
  <si>
    <t>4.1.7.2, 4.1.7.3</t>
  </si>
  <si>
    <t>4212010700</t>
  </si>
  <si>
    <t>4212010600</t>
  </si>
  <si>
    <t>4212010501</t>
  </si>
  <si>
    <t>4212010401, 4212010402, 4212010403, 4212010404</t>
  </si>
  <si>
    <t>4.2.1.3.02</t>
  </si>
  <si>
    <t>4211030101</t>
  </si>
  <si>
    <t>4212010300 + 4212020100</t>
  </si>
  <si>
    <t>4.1.1.,4.1.9.,4.3.9</t>
  </si>
  <si>
    <t>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</si>
</sst>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>
      <alignment vertical="top"/>
    </xf>
    <xf numFmtId="0" fontId="1" fillId="0" borderId="0">
      <alignment vertical="top"/>
    </xf>
    <xf numFmtId="9" fontId="2" fillId="0" borderId="0" applyFont="0" applyFill="0" applyBorder="0" applyAlignment="0" applyProtection="0"/>
  </cellStyleXfs>
  <cellXfs count="139">
    <xf numFmtId="0" fontId="0" fillId="0" borderId="0" xfId="0"/>
    <xf numFmtId="0" fontId="4" fillId="0" borderId="0" xfId="0" applyFont="1" applyAlignment="1">
      <alignment horizontal="justify" vertical="center"/>
    </xf>
    <xf numFmtId="43" fontId="5" fillId="0" borderId="1" xfId="1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164" fontId="4" fillId="0" borderId="15" xfId="1" applyNumberFormat="1" applyFont="1" applyBorder="1" applyAlignment="1">
      <alignment vertical="center" wrapText="1"/>
    </xf>
    <xf numFmtId="164" fontId="4" fillId="0" borderId="15" xfId="1" applyNumberFormat="1" applyFont="1" applyBorder="1" applyAlignment="1">
      <alignment vertical="center"/>
    </xf>
    <xf numFmtId="164" fontId="4" fillId="0" borderId="16" xfId="1" applyNumberFormat="1" applyFont="1" applyBorder="1" applyAlignment="1">
      <alignment vertical="center"/>
    </xf>
    <xf numFmtId="43" fontId="5" fillId="2" borderId="1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justify" vertical="center"/>
    </xf>
    <xf numFmtId="43" fontId="5" fillId="0" borderId="1" xfId="1" applyFont="1" applyBorder="1" applyAlignment="1">
      <alignment horizontal="justify" vertical="center"/>
    </xf>
    <xf numFmtId="0" fontId="6" fillId="0" borderId="1" xfId="0" applyFont="1" applyBorder="1" applyAlignment="1">
      <alignment horizontal="left" vertical="center"/>
    </xf>
    <xf numFmtId="164" fontId="6" fillId="0" borderId="1" xfId="1" applyNumberFormat="1" applyFont="1" applyBorder="1" applyAlignment="1">
      <alignment horizontal="justify" vertical="center"/>
    </xf>
    <xf numFmtId="164" fontId="4" fillId="0" borderId="1" xfId="1" applyNumberFormat="1" applyFont="1" applyBorder="1" applyAlignment="1">
      <alignment horizontal="justify" vertical="center"/>
    </xf>
    <xf numFmtId="0" fontId="9" fillId="0" borderId="0" xfId="0" applyFont="1"/>
    <xf numFmtId="164" fontId="4" fillId="0" borderId="1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64" fontId="6" fillId="0" borderId="3" xfId="1" applyNumberFormat="1" applyFont="1" applyBorder="1" applyAlignment="1">
      <alignment horizontal="justify" vertical="center"/>
    </xf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/>
    </xf>
    <xf numFmtId="164" fontId="7" fillId="0" borderId="16" xfId="1" applyNumberFormat="1" applyFont="1" applyBorder="1" applyAlignment="1">
      <alignment vertical="center"/>
    </xf>
    <xf numFmtId="164" fontId="7" fillId="0" borderId="4" xfId="1" applyNumberFormat="1" applyFont="1" applyBorder="1" applyAlignment="1">
      <alignment vertical="center"/>
    </xf>
    <xf numFmtId="164" fontId="6" fillId="3" borderId="1" xfId="1" applyNumberFormat="1" applyFont="1" applyFill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/>
    </xf>
    <xf numFmtId="164" fontId="6" fillId="0" borderId="0" xfId="1" applyNumberFormat="1" applyFont="1" applyBorder="1" applyAlignment="1">
      <alignment horizontal="justify" vertical="center"/>
    </xf>
    <xf numFmtId="164" fontId="4" fillId="0" borderId="0" xfId="1" applyNumberFormat="1" applyFont="1" applyBorder="1" applyAlignment="1">
      <alignment horizontal="justify" vertical="center"/>
    </xf>
    <xf numFmtId="164" fontId="6" fillId="0" borderId="0" xfId="1" applyNumberFormat="1" applyFont="1" applyFill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164" fontId="7" fillId="0" borderId="15" xfId="1" applyNumberFormat="1" applyFont="1" applyBorder="1" applyAlignment="1">
      <alignment vertical="center"/>
    </xf>
    <xf numFmtId="43" fontId="6" fillId="2" borderId="1" xfId="1" applyFont="1" applyFill="1" applyBorder="1" applyAlignment="1">
      <alignment horizontal="center" vertical="center"/>
    </xf>
    <xf numFmtId="43" fontId="0" fillId="0" borderId="0" xfId="0" applyNumberFormat="1"/>
    <xf numFmtId="4" fontId="0" fillId="0" borderId="0" xfId="0" applyNumberFormat="1"/>
    <xf numFmtId="49" fontId="7" fillId="0" borderId="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justify" vertical="center"/>
    </xf>
    <xf numFmtId="49" fontId="6" fillId="0" borderId="0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justify" vertical="center"/>
    </xf>
    <xf numFmtId="49" fontId="4" fillId="0" borderId="0" xfId="1" applyNumberFormat="1" applyFont="1" applyBorder="1" applyAlignment="1">
      <alignment horizontal="justify" vertical="center"/>
    </xf>
    <xf numFmtId="49" fontId="6" fillId="0" borderId="0" xfId="1" applyNumberFormat="1" applyFont="1" applyFill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left" vertical="center"/>
    </xf>
    <xf numFmtId="4" fontId="0" fillId="0" borderId="0" xfId="0" applyNumberFormat="1" applyFill="1"/>
    <xf numFmtId="4" fontId="11" fillId="0" borderId="0" xfId="0" applyNumberFormat="1" applyFont="1" applyFill="1" applyAlignment="1">
      <alignment vertical="top"/>
    </xf>
    <xf numFmtId="4" fontId="3" fillId="0" borderId="0" xfId="0" applyNumberFormat="1" applyFont="1" applyFill="1"/>
    <xf numFmtId="164" fontId="7" fillId="0" borderId="0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164" fontId="6" fillId="0" borderId="4" xfId="1" applyNumberFormat="1" applyFont="1" applyBorder="1" applyAlignment="1">
      <alignment horizontal="center" vertical="center"/>
    </xf>
    <xf numFmtId="43" fontId="6" fillId="0" borderId="4" xfId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3" fontId="10" fillId="0" borderId="0" xfId="0" applyNumberFormat="1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vertical="center"/>
    </xf>
    <xf numFmtId="164" fontId="10" fillId="0" borderId="0" xfId="0" applyNumberFormat="1" applyFont="1" applyFill="1" applyAlignment="1">
      <alignment horizontal="center"/>
    </xf>
    <xf numFmtId="0" fontId="6" fillId="0" borderId="17" xfId="0" applyFont="1" applyFill="1" applyBorder="1" applyAlignment="1">
      <alignment horizontal="left" vertical="center"/>
    </xf>
    <xf numFmtId="43" fontId="6" fillId="0" borderId="4" xfId="1" applyFont="1" applyFill="1" applyBorder="1" applyAlignment="1">
      <alignment horizontal="center" vertical="center"/>
    </xf>
    <xf numFmtId="43" fontId="10" fillId="0" borderId="0" xfId="0" applyNumberFormat="1" applyFont="1" applyAlignment="1">
      <alignment horizontal="center"/>
    </xf>
    <xf numFmtId="4" fontId="10" fillId="0" borderId="0" xfId="0" applyNumberFormat="1" applyFont="1" applyFill="1"/>
    <xf numFmtId="4" fontId="3" fillId="0" borderId="0" xfId="0" applyNumberFormat="1" applyFont="1"/>
    <xf numFmtId="43" fontId="10" fillId="0" borderId="0" xfId="1" applyFont="1" applyFill="1" applyAlignment="1">
      <alignment vertical="center"/>
    </xf>
    <xf numFmtId="43" fontId="2" fillId="0" borderId="0" xfId="1" applyFont="1"/>
    <xf numFmtId="4" fontId="10" fillId="0" borderId="0" xfId="0" applyNumberFormat="1" applyFont="1" applyAlignment="1">
      <alignment horizontal="center"/>
    </xf>
    <xf numFmtId="43" fontId="7" fillId="0" borderId="1" xfId="1" applyNumberFormat="1" applyFont="1" applyBorder="1" applyAlignment="1">
      <alignment horizontal="center" vertical="center"/>
    </xf>
    <xf numFmtId="43" fontId="10" fillId="0" borderId="0" xfId="0" applyNumberFormat="1" applyFont="1" applyFill="1" applyAlignment="1">
      <alignment vertical="center"/>
    </xf>
    <xf numFmtId="43" fontId="9" fillId="0" borderId="0" xfId="1" applyFont="1"/>
    <xf numFmtId="164" fontId="0" fillId="0" borderId="0" xfId="0" applyNumberFormat="1"/>
    <xf numFmtId="43" fontId="2" fillId="0" borderId="0" xfId="1" applyFont="1"/>
    <xf numFmtId="10" fontId="2" fillId="0" borderId="0" xfId="4" applyNumberFormat="1" applyFont="1"/>
    <xf numFmtId="43" fontId="10" fillId="0" borderId="0" xfId="0" applyNumberFormat="1" applyFont="1"/>
    <xf numFmtId="43" fontId="2" fillId="0" borderId="0" xfId="1" applyFont="1"/>
    <xf numFmtId="43" fontId="2" fillId="0" borderId="0" xfId="1" applyFont="1"/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9"/>
  <sheetViews>
    <sheetView showGridLines="0" tabSelected="1" topLeftCell="E43" zoomScale="110" zoomScaleNormal="110" workbookViewId="0">
      <selection sqref="A1:M81"/>
    </sheetView>
  </sheetViews>
  <sheetFormatPr baseColWidth="10" defaultRowHeight="15" x14ac:dyDescent="0.25"/>
  <cols>
    <col min="1" max="1" width="2.85546875" customWidth="1"/>
    <col min="2" max="2" width="7" customWidth="1"/>
    <col min="3" max="3" width="5.85546875" customWidth="1"/>
    <col min="4" max="4" width="37.42578125" customWidth="1"/>
    <col min="5" max="5" width="16.42578125" customWidth="1"/>
    <col min="6" max="6" width="15.42578125" customWidth="1"/>
    <col min="7" max="7" width="16.85546875" customWidth="1"/>
    <col min="8" max="9" width="15.140625" customWidth="1"/>
    <col min="10" max="10" width="14.28515625" customWidth="1"/>
    <col min="11" max="11" width="16.5703125" hidden="1" customWidth="1"/>
    <col min="12" max="12" width="16.42578125" hidden="1" customWidth="1"/>
    <col min="13" max="13" width="2.28515625" customWidth="1"/>
    <col min="14" max="14" width="15.140625" bestFit="1" customWidth="1"/>
  </cols>
  <sheetData>
    <row r="1" spans="2:14" ht="15.75" thickBot="1" x14ac:dyDescent="0.3">
      <c r="B1" s="1"/>
      <c r="C1" s="61"/>
    </row>
    <row r="2" spans="2:14" x14ac:dyDescent="0.25">
      <c r="B2" s="93" t="s">
        <v>76</v>
      </c>
      <c r="C2" s="94"/>
      <c r="D2" s="94"/>
      <c r="E2" s="94"/>
      <c r="F2" s="94"/>
      <c r="G2" s="94"/>
      <c r="H2" s="94"/>
      <c r="I2" s="94"/>
      <c r="J2" s="95"/>
      <c r="K2" s="69"/>
      <c r="L2" s="82"/>
    </row>
    <row r="3" spans="2:14" ht="14.25" customHeight="1" x14ac:dyDescent="0.25">
      <c r="B3" s="96" t="s">
        <v>74</v>
      </c>
      <c r="C3" s="97"/>
      <c r="D3" s="97"/>
      <c r="E3" s="97"/>
      <c r="F3" s="97"/>
      <c r="G3" s="97"/>
      <c r="H3" s="97"/>
      <c r="I3" s="97"/>
      <c r="J3" s="98"/>
      <c r="K3" s="70"/>
      <c r="L3" s="82"/>
    </row>
    <row r="4" spans="2:14" x14ac:dyDescent="0.25">
      <c r="B4" s="96" t="s">
        <v>97</v>
      </c>
      <c r="C4" s="97"/>
      <c r="D4" s="97"/>
      <c r="E4" s="97"/>
      <c r="F4" s="97"/>
      <c r="G4" s="97"/>
      <c r="H4" s="97"/>
      <c r="I4" s="97"/>
      <c r="J4" s="98"/>
      <c r="K4" s="70"/>
      <c r="L4" s="82"/>
    </row>
    <row r="5" spans="2:14" ht="12.75" customHeight="1" thickBot="1" x14ac:dyDescent="0.3">
      <c r="B5" s="99" t="s">
        <v>0</v>
      </c>
      <c r="C5" s="100"/>
      <c r="D5" s="100"/>
      <c r="E5" s="100"/>
      <c r="F5" s="100"/>
      <c r="G5" s="100"/>
      <c r="H5" s="100"/>
      <c r="I5" s="100"/>
      <c r="J5" s="101"/>
      <c r="K5" s="71"/>
      <c r="L5" s="82"/>
    </row>
    <row r="6" spans="2:14" ht="15.75" thickBot="1" x14ac:dyDescent="0.3">
      <c r="B6" s="102"/>
      <c r="C6" s="103"/>
      <c r="D6" s="104"/>
      <c r="E6" s="105" t="s">
        <v>1</v>
      </c>
      <c r="F6" s="106"/>
      <c r="G6" s="106"/>
      <c r="H6" s="106"/>
      <c r="I6" s="107"/>
      <c r="J6" s="108" t="s">
        <v>2</v>
      </c>
      <c r="K6" s="71"/>
      <c r="L6" s="82"/>
    </row>
    <row r="7" spans="2:14" x14ac:dyDescent="0.25">
      <c r="B7" s="111" t="s">
        <v>3</v>
      </c>
      <c r="C7" s="112"/>
      <c r="D7" s="113"/>
      <c r="E7" s="108" t="s">
        <v>4</v>
      </c>
      <c r="F7" s="114" t="s">
        <v>5</v>
      </c>
      <c r="G7" s="108" t="s">
        <v>6</v>
      </c>
      <c r="H7" s="108" t="s">
        <v>7</v>
      </c>
      <c r="I7" s="108" t="s">
        <v>8</v>
      </c>
      <c r="J7" s="109"/>
      <c r="K7" s="71"/>
      <c r="L7" s="80"/>
    </row>
    <row r="8" spans="2:14" ht="15.75" thickBot="1" x14ac:dyDescent="0.3">
      <c r="B8" s="99" t="s">
        <v>9</v>
      </c>
      <c r="C8" s="100"/>
      <c r="D8" s="101"/>
      <c r="E8" s="110"/>
      <c r="F8" s="115"/>
      <c r="G8" s="110"/>
      <c r="H8" s="110"/>
      <c r="I8" s="110"/>
      <c r="J8" s="110"/>
      <c r="K8" s="71"/>
      <c r="L8" s="55"/>
    </row>
    <row r="9" spans="2:14" x14ac:dyDescent="0.25">
      <c r="B9" s="116" t="s">
        <v>10</v>
      </c>
      <c r="C9" s="117"/>
      <c r="D9" s="118"/>
      <c r="E9" s="3"/>
      <c r="F9" s="5"/>
      <c r="G9" s="4"/>
      <c r="H9" s="5"/>
      <c r="I9" s="27"/>
      <c r="J9" s="2"/>
      <c r="K9" s="77"/>
      <c r="L9" s="53"/>
    </row>
    <row r="10" spans="2:14" x14ac:dyDescent="0.25">
      <c r="B10" s="63"/>
      <c r="C10" s="119" t="s">
        <v>11</v>
      </c>
      <c r="D10" s="120"/>
      <c r="E10" s="6">
        <v>1549672410</v>
      </c>
      <c r="F10" s="6">
        <f>-319981632.37</f>
        <v>-319981632.37</v>
      </c>
      <c r="G10" s="6">
        <f>SUM(E10:F10)</f>
        <v>1229690777.6300001</v>
      </c>
      <c r="H10" s="6">
        <f>+I10</f>
        <v>1229690777.6300001</v>
      </c>
      <c r="I10" s="6">
        <f>1229690777.63</f>
        <v>1229690777.6300001</v>
      </c>
      <c r="J10" s="7">
        <f>+I10-E10</f>
        <v>-319981632.36999989</v>
      </c>
      <c r="K10" s="52" t="s">
        <v>96</v>
      </c>
      <c r="L10" s="23"/>
    </row>
    <row r="11" spans="2:14" x14ac:dyDescent="0.25">
      <c r="B11" s="63"/>
      <c r="C11" s="119" t="s">
        <v>12</v>
      </c>
      <c r="D11" s="120"/>
      <c r="E11" s="6">
        <v>0</v>
      </c>
      <c r="F11" s="6">
        <f t="shared" ref="F11:F16" si="0">+I11-E11</f>
        <v>0</v>
      </c>
      <c r="G11" s="6">
        <f t="shared" ref="G11:G16" si="1">SUM(E11:F11)</f>
        <v>0</v>
      </c>
      <c r="H11" s="6">
        <f t="shared" ref="H11:H16" si="2">+I11</f>
        <v>0</v>
      </c>
      <c r="I11" s="6">
        <v>0</v>
      </c>
      <c r="J11" s="7">
        <f t="shared" ref="J11:J39" si="3">+I11-E11</f>
        <v>0</v>
      </c>
      <c r="K11" s="42"/>
      <c r="L11" s="23"/>
    </row>
    <row r="12" spans="2:14" x14ac:dyDescent="0.25">
      <c r="B12" s="63"/>
      <c r="C12" s="119" t="s">
        <v>13</v>
      </c>
      <c r="D12" s="120"/>
      <c r="E12" s="6">
        <v>0</v>
      </c>
      <c r="F12" s="6">
        <v>19475720.420000002</v>
      </c>
      <c r="G12" s="6">
        <f>SUM(E12:F12)</f>
        <v>19475720.420000002</v>
      </c>
      <c r="H12" s="6">
        <f>+I12</f>
        <v>19475720.420000002</v>
      </c>
      <c r="I12" s="6">
        <v>19475720.420000002</v>
      </c>
      <c r="J12" s="7">
        <f t="shared" si="3"/>
        <v>19475720.420000002</v>
      </c>
      <c r="K12" s="42" t="s">
        <v>84</v>
      </c>
      <c r="L12" s="24"/>
    </row>
    <row r="13" spans="2:14" x14ac:dyDescent="0.25">
      <c r="B13" s="63"/>
      <c r="C13" s="119" t="s">
        <v>14</v>
      </c>
      <c r="D13" s="120"/>
      <c r="E13" s="6">
        <v>2268238514</v>
      </c>
      <c r="F13" s="6">
        <f t="shared" si="0"/>
        <v>-350395615.67000008</v>
      </c>
      <c r="G13" s="6">
        <f>SUM(E13:F13)</f>
        <v>1917842898.3299999</v>
      </c>
      <c r="H13" s="6">
        <f>+I13</f>
        <v>1917842898.3299999</v>
      </c>
      <c r="I13" s="6">
        <v>1917842898.3299999</v>
      </c>
      <c r="J13" s="7">
        <f t="shared" si="3"/>
        <v>-350395615.67000008</v>
      </c>
      <c r="K13" s="52" t="s">
        <v>85</v>
      </c>
      <c r="L13" s="23"/>
    </row>
    <row r="14" spans="2:14" x14ac:dyDescent="0.25">
      <c r="B14" s="63"/>
      <c r="C14" s="119" t="s">
        <v>15</v>
      </c>
      <c r="D14" s="120"/>
      <c r="E14" s="6">
        <v>102561102</v>
      </c>
      <c r="F14" s="6">
        <f>160951905.41-856130</f>
        <v>160095775.41</v>
      </c>
      <c r="G14" s="6">
        <f t="shared" si="1"/>
        <v>262656877.41</v>
      </c>
      <c r="H14" s="6">
        <f t="shared" si="2"/>
        <v>262656877.38</v>
      </c>
      <c r="I14" s="6">
        <f>261513007.41+1143869.97</f>
        <v>262656877.38</v>
      </c>
      <c r="J14" s="7">
        <f t="shared" si="3"/>
        <v>160095775.38</v>
      </c>
      <c r="K14" s="52" t="s">
        <v>86</v>
      </c>
      <c r="L14" s="83"/>
      <c r="N14" s="40"/>
    </row>
    <row r="15" spans="2:14" x14ac:dyDescent="0.25">
      <c r="B15" s="63"/>
      <c r="C15" s="119" t="s">
        <v>16</v>
      </c>
      <c r="D15" s="120"/>
      <c r="E15" s="6">
        <f>531724620-E34</f>
        <v>465761231</v>
      </c>
      <c r="F15" s="6">
        <f>501045091.79+15949029-10922</f>
        <v>516983198.79000002</v>
      </c>
      <c r="G15" s="6">
        <f t="shared" si="1"/>
        <v>982744429.78999996</v>
      </c>
      <c r="H15" s="6">
        <f t="shared" si="2"/>
        <v>982744429.66999996</v>
      </c>
      <c r="I15" s="6">
        <f>1032769711.79-10922.12-50014360</f>
        <v>982744429.66999996</v>
      </c>
      <c r="J15" s="7">
        <f t="shared" si="3"/>
        <v>516983198.66999996</v>
      </c>
      <c r="K15" s="52" t="s">
        <v>87</v>
      </c>
      <c r="L15" s="73"/>
    </row>
    <row r="16" spans="2:14" x14ac:dyDescent="0.25">
      <c r="B16" s="63"/>
      <c r="C16" s="121" t="s">
        <v>17</v>
      </c>
      <c r="D16" s="122"/>
      <c r="E16" s="8">
        <v>55745560</v>
      </c>
      <c r="F16" s="6">
        <f t="shared" si="0"/>
        <v>70117835.819999993</v>
      </c>
      <c r="G16" s="8">
        <f t="shared" si="1"/>
        <v>125863395.81999999</v>
      </c>
      <c r="H16" s="6">
        <f t="shared" si="2"/>
        <v>125863395.81999999</v>
      </c>
      <c r="I16" s="6">
        <v>125863395.81999999</v>
      </c>
      <c r="J16" s="7">
        <f t="shared" si="3"/>
        <v>70117835.819999993</v>
      </c>
      <c r="K16" s="52" t="s">
        <v>88</v>
      </c>
      <c r="L16" s="23"/>
    </row>
    <row r="17" spans="2:12" x14ac:dyDescent="0.25">
      <c r="B17" s="123"/>
      <c r="C17" s="124" t="s">
        <v>18</v>
      </c>
      <c r="D17" s="125"/>
      <c r="E17" s="27">
        <f>SUM(E19:E29)</f>
        <v>23553030882</v>
      </c>
      <c r="F17" s="27">
        <f>SUM(F19:F29)</f>
        <v>2703704009.5999999</v>
      </c>
      <c r="G17" s="27">
        <f>SUM(G19:G29)</f>
        <v>26256734891.599998</v>
      </c>
      <c r="H17" s="27">
        <f>SUM(H19:H29)</f>
        <v>26256734891.599998</v>
      </c>
      <c r="I17" s="27">
        <f>SUM(I19:I29)</f>
        <v>26256734891.599998</v>
      </c>
      <c r="J17" s="7">
        <f t="shared" si="3"/>
        <v>2703704009.5999985</v>
      </c>
      <c r="K17" s="43"/>
      <c r="L17" s="53"/>
    </row>
    <row r="18" spans="2:12" x14ac:dyDescent="0.25">
      <c r="B18" s="123"/>
      <c r="C18" s="119" t="s">
        <v>19</v>
      </c>
      <c r="D18" s="120"/>
      <c r="E18" s="27"/>
      <c r="F18" s="27"/>
      <c r="G18" s="27"/>
      <c r="H18" s="27"/>
      <c r="I18" s="27"/>
      <c r="J18" s="28"/>
      <c r="K18" s="43"/>
      <c r="L18" s="78"/>
    </row>
    <row r="19" spans="2:12" x14ac:dyDescent="0.25">
      <c r="B19" s="63"/>
      <c r="C19" s="59"/>
      <c r="D19" s="60" t="s">
        <v>20</v>
      </c>
      <c r="E19" s="6">
        <v>18483686577</v>
      </c>
      <c r="F19" s="6">
        <f>+I19-E19</f>
        <v>1759205776</v>
      </c>
      <c r="G19" s="6">
        <f>SUM(E19:F19)</f>
        <v>20242892353</v>
      </c>
      <c r="H19" s="6">
        <f t="shared" ref="H19:H29" si="4">+I19</f>
        <v>20242892353</v>
      </c>
      <c r="I19" s="6">
        <v>20242892353</v>
      </c>
      <c r="J19" s="7">
        <f t="shared" si="3"/>
        <v>1759205776</v>
      </c>
      <c r="K19" s="42" t="s">
        <v>77</v>
      </c>
      <c r="L19" s="53"/>
    </row>
    <row r="20" spans="2:12" x14ac:dyDescent="0.25">
      <c r="B20" s="63"/>
      <c r="C20" s="59"/>
      <c r="D20" s="60" t="s">
        <v>21</v>
      </c>
      <c r="E20" s="6">
        <v>1287045072</v>
      </c>
      <c r="F20" s="6">
        <f t="shared" ref="F20:F35" si="5">+I20-E20</f>
        <v>43329122</v>
      </c>
      <c r="G20" s="6">
        <f t="shared" ref="G20:G36" si="6">SUM(E20:F20)</f>
        <v>1330374194</v>
      </c>
      <c r="H20" s="6">
        <f t="shared" si="4"/>
        <v>1330374194</v>
      </c>
      <c r="I20" s="6">
        <v>1330374194</v>
      </c>
      <c r="J20" s="7">
        <f t="shared" si="3"/>
        <v>43329122</v>
      </c>
      <c r="K20" s="42">
        <v>4211010102</v>
      </c>
      <c r="L20" s="53"/>
    </row>
    <row r="21" spans="2:12" x14ac:dyDescent="0.25">
      <c r="B21" s="63"/>
      <c r="C21" s="59"/>
      <c r="D21" s="60" t="s">
        <v>22</v>
      </c>
      <c r="E21" s="6">
        <v>875730598</v>
      </c>
      <c r="F21" s="6">
        <f t="shared" si="5"/>
        <v>-15732331</v>
      </c>
      <c r="G21" s="6">
        <f t="shared" si="6"/>
        <v>859998267</v>
      </c>
      <c r="H21" s="6">
        <f t="shared" si="4"/>
        <v>859998267</v>
      </c>
      <c r="I21" s="6">
        <v>859998267</v>
      </c>
      <c r="J21" s="7">
        <f t="shared" si="3"/>
        <v>-15732331</v>
      </c>
      <c r="K21" s="42">
        <v>4211010108</v>
      </c>
      <c r="L21" s="53"/>
    </row>
    <row r="22" spans="2:12" x14ac:dyDescent="0.25">
      <c r="B22" s="63"/>
      <c r="C22" s="59"/>
      <c r="D22" s="60" t="s">
        <v>23</v>
      </c>
      <c r="E22" s="6">
        <v>442010150</v>
      </c>
      <c r="F22" s="6">
        <f t="shared" si="5"/>
        <v>-29351325</v>
      </c>
      <c r="G22" s="6">
        <f t="shared" si="6"/>
        <v>412658825</v>
      </c>
      <c r="H22" s="6">
        <f t="shared" si="4"/>
        <v>412658825</v>
      </c>
      <c r="I22" s="6">
        <v>412658825</v>
      </c>
      <c r="J22" s="7">
        <f t="shared" si="3"/>
        <v>-29351325</v>
      </c>
      <c r="K22" s="42">
        <v>4211010109</v>
      </c>
      <c r="L22" s="25"/>
    </row>
    <row r="23" spans="2:12" x14ac:dyDescent="0.25">
      <c r="B23" s="63"/>
      <c r="C23" s="59"/>
      <c r="D23" s="60" t="s">
        <v>24</v>
      </c>
      <c r="E23" s="6"/>
      <c r="F23" s="6">
        <f t="shared" si="5"/>
        <v>0</v>
      </c>
      <c r="G23" s="6">
        <f t="shared" si="6"/>
        <v>0</v>
      </c>
      <c r="H23" s="6">
        <f t="shared" si="4"/>
        <v>0</v>
      </c>
      <c r="I23" s="8"/>
      <c r="J23" s="7">
        <f t="shared" si="3"/>
        <v>0</v>
      </c>
      <c r="K23" s="42"/>
      <c r="L23" s="53"/>
    </row>
    <row r="24" spans="2:12" x14ac:dyDescent="0.25">
      <c r="B24" s="63"/>
      <c r="C24" s="59"/>
      <c r="D24" s="60" t="s">
        <v>25</v>
      </c>
      <c r="E24" s="6">
        <v>403986180</v>
      </c>
      <c r="F24" s="6">
        <f t="shared" si="5"/>
        <v>148858611</v>
      </c>
      <c r="G24" s="6">
        <f t="shared" si="6"/>
        <v>552844791</v>
      </c>
      <c r="H24" s="6">
        <f t="shared" si="4"/>
        <v>552844791</v>
      </c>
      <c r="I24" s="79">
        <v>552844791</v>
      </c>
      <c r="J24" s="67">
        <f t="shared" si="3"/>
        <v>148858611</v>
      </c>
      <c r="K24" s="42">
        <v>4211010105</v>
      </c>
      <c r="L24" s="53"/>
    </row>
    <row r="25" spans="2:12" x14ac:dyDescent="0.25">
      <c r="B25" s="63"/>
      <c r="C25" s="59"/>
      <c r="D25" s="60" t="s">
        <v>26</v>
      </c>
      <c r="E25" s="6">
        <v>0</v>
      </c>
      <c r="F25" s="6">
        <f t="shared" si="5"/>
        <v>0</v>
      </c>
      <c r="G25" s="6">
        <f t="shared" si="6"/>
        <v>0</v>
      </c>
      <c r="H25" s="6">
        <v>0</v>
      </c>
      <c r="I25" s="8"/>
      <c r="J25" s="7">
        <f t="shared" si="3"/>
        <v>0</v>
      </c>
      <c r="K25" s="42"/>
      <c r="L25" s="23"/>
    </row>
    <row r="26" spans="2:12" x14ac:dyDescent="0.25">
      <c r="B26" s="63"/>
      <c r="C26" s="59"/>
      <c r="D26" s="60" t="s">
        <v>27</v>
      </c>
      <c r="E26" s="6">
        <v>0</v>
      </c>
      <c r="F26" s="6">
        <f t="shared" si="5"/>
        <v>0</v>
      </c>
      <c r="G26" s="6">
        <f t="shared" si="6"/>
        <v>0</v>
      </c>
      <c r="H26" s="6">
        <f t="shared" si="4"/>
        <v>0</v>
      </c>
      <c r="I26" s="8"/>
      <c r="J26" s="7">
        <f t="shared" si="3"/>
        <v>0</v>
      </c>
      <c r="K26" s="42"/>
      <c r="L26" s="23"/>
    </row>
    <row r="27" spans="2:12" x14ac:dyDescent="0.25">
      <c r="B27" s="63"/>
      <c r="C27" s="59"/>
      <c r="D27" s="60" t="s">
        <v>28</v>
      </c>
      <c r="E27" s="6">
        <v>763883174</v>
      </c>
      <c r="F27" s="6">
        <f t="shared" si="5"/>
        <v>37316197.600000024</v>
      </c>
      <c r="G27" s="6">
        <f t="shared" si="6"/>
        <v>801199371.60000002</v>
      </c>
      <c r="H27" s="6">
        <f t="shared" si="4"/>
        <v>801199371.60000002</v>
      </c>
      <c r="I27" s="6">
        <v>801199371.60000002</v>
      </c>
      <c r="J27" s="67">
        <f t="shared" si="3"/>
        <v>37316197.600000024</v>
      </c>
      <c r="K27" s="42" t="s">
        <v>78</v>
      </c>
      <c r="L27" s="53"/>
    </row>
    <row r="28" spans="2:12" x14ac:dyDescent="0.25">
      <c r="B28" s="63"/>
      <c r="C28" s="59"/>
      <c r="D28" s="60" t="s">
        <v>29</v>
      </c>
      <c r="E28" s="6">
        <v>1296689131</v>
      </c>
      <c r="F28" s="6">
        <f t="shared" si="5"/>
        <v>760077959</v>
      </c>
      <c r="G28" s="6">
        <f t="shared" si="6"/>
        <v>2056767090</v>
      </c>
      <c r="H28" s="6">
        <f t="shared" si="4"/>
        <v>2056767090</v>
      </c>
      <c r="I28" s="6">
        <v>2056767090</v>
      </c>
      <c r="J28" s="67">
        <f t="shared" si="3"/>
        <v>760077959</v>
      </c>
      <c r="K28" s="42">
        <v>4211010103</v>
      </c>
      <c r="L28" s="53"/>
    </row>
    <row r="29" spans="2:12" ht="22.5" customHeight="1" x14ac:dyDescent="0.25">
      <c r="B29" s="63"/>
      <c r="C29" s="59"/>
      <c r="D29" s="62" t="s">
        <v>30</v>
      </c>
      <c r="E29" s="6">
        <v>0</v>
      </c>
      <c r="F29" s="6">
        <f t="shared" si="5"/>
        <v>0</v>
      </c>
      <c r="G29" s="6">
        <f t="shared" si="6"/>
        <v>0</v>
      </c>
      <c r="H29" s="6">
        <f t="shared" si="4"/>
        <v>0</v>
      </c>
      <c r="I29" s="8"/>
      <c r="J29" s="7">
        <f t="shared" si="3"/>
        <v>0</v>
      </c>
      <c r="K29" s="42"/>
      <c r="L29" s="74"/>
    </row>
    <row r="30" spans="2:12" ht="18.75" customHeight="1" x14ac:dyDescent="0.25">
      <c r="B30" s="63"/>
      <c r="C30" s="126" t="s">
        <v>31</v>
      </c>
      <c r="D30" s="127"/>
      <c r="E30" s="7">
        <f>SUM(E31:E35)</f>
        <v>362259257</v>
      </c>
      <c r="F30" s="7">
        <f>SUM(F31:F35)</f>
        <v>33157810.019999985</v>
      </c>
      <c r="G30" s="7">
        <f>SUM(G31:G35)</f>
        <v>395417067.01999998</v>
      </c>
      <c r="H30" s="7">
        <f>SUM(H31:H35)</f>
        <v>395417067.01999998</v>
      </c>
      <c r="I30" s="7">
        <f>SUM(I31:I35)</f>
        <v>395417067.01999998</v>
      </c>
      <c r="J30" s="7">
        <f t="shared" si="3"/>
        <v>33157810.019999981</v>
      </c>
      <c r="K30" s="42"/>
      <c r="L30" s="75"/>
    </row>
    <row r="31" spans="2:12" x14ac:dyDescent="0.25">
      <c r="B31" s="63"/>
      <c r="C31" s="59"/>
      <c r="D31" s="60" t="s">
        <v>32</v>
      </c>
      <c r="E31" s="6"/>
      <c r="F31" s="6">
        <f t="shared" si="5"/>
        <v>10922.12</v>
      </c>
      <c r="G31" s="6">
        <f t="shared" si="6"/>
        <v>10922.12</v>
      </c>
      <c r="H31" s="6">
        <f>+I31</f>
        <v>10922.12</v>
      </c>
      <c r="I31" s="6">
        <v>10922.12</v>
      </c>
      <c r="J31" s="7">
        <f>+I31-E31</f>
        <v>10922.12</v>
      </c>
      <c r="K31" s="42"/>
      <c r="L31" s="73"/>
    </row>
    <row r="32" spans="2:12" x14ac:dyDescent="0.25">
      <c r="B32" s="63"/>
      <c r="C32" s="59"/>
      <c r="D32" s="60" t="s">
        <v>33</v>
      </c>
      <c r="E32" s="6">
        <v>70105181</v>
      </c>
      <c r="F32" s="6">
        <f t="shared" si="5"/>
        <v>0</v>
      </c>
      <c r="G32" s="6">
        <f t="shared" si="6"/>
        <v>70105181</v>
      </c>
      <c r="H32" s="6">
        <f>+I32</f>
        <v>70105181</v>
      </c>
      <c r="I32" s="6">
        <v>70105181</v>
      </c>
      <c r="J32" s="7">
        <f>+I32-E32</f>
        <v>0</v>
      </c>
      <c r="K32" s="42" t="s">
        <v>79</v>
      </c>
      <c r="L32" s="74"/>
    </row>
    <row r="33" spans="2:14" x14ac:dyDescent="0.25">
      <c r="B33" s="63"/>
      <c r="C33" s="59"/>
      <c r="D33" s="60" t="s">
        <v>34</v>
      </c>
      <c r="E33" s="6">
        <v>224940687</v>
      </c>
      <c r="F33" s="6">
        <f t="shared" si="5"/>
        <v>49227520.889999986</v>
      </c>
      <c r="G33" s="6">
        <f>SUM(E33:F33)</f>
        <v>274168207.88999999</v>
      </c>
      <c r="H33" s="6">
        <f>+I33</f>
        <v>274168207.88999999</v>
      </c>
      <c r="I33" s="6">
        <v>274168207.88999999</v>
      </c>
      <c r="J33" s="7">
        <f>+I33-E33</f>
        <v>49227520.889999986</v>
      </c>
      <c r="K33" s="42" t="s">
        <v>80</v>
      </c>
      <c r="L33" s="74"/>
    </row>
    <row r="34" spans="2:14" x14ac:dyDescent="0.25">
      <c r="B34" s="63"/>
      <c r="C34" s="59"/>
      <c r="D34" s="60" t="s">
        <v>35</v>
      </c>
      <c r="E34" s="6">
        <v>65963389</v>
      </c>
      <c r="F34" s="6">
        <f t="shared" si="5"/>
        <v>-15949029</v>
      </c>
      <c r="G34" s="6">
        <f t="shared" si="6"/>
        <v>50014360</v>
      </c>
      <c r="H34" s="6">
        <f>+I34</f>
        <v>50014360</v>
      </c>
      <c r="I34" s="6">
        <v>50014360</v>
      </c>
      <c r="J34" s="7">
        <f t="shared" si="3"/>
        <v>-15949029</v>
      </c>
      <c r="K34" s="42"/>
      <c r="L34" s="73"/>
    </row>
    <row r="35" spans="2:14" x14ac:dyDescent="0.25">
      <c r="B35" s="63"/>
      <c r="C35" s="59"/>
      <c r="D35" s="64" t="s">
        <v>36</v>
      </c>
      <c r="E35" s="29">
        <v>1250000</v>
      </c>
      <c r="F35" s="6">
        <f t="shared" si="5"/>
        <v>-131603.99</v>
      </c>
      <c r="G35" s="8">
        <f t="shared" si="6"/>
        <v>1118396.01</v>
      </c>
      <c r="H35" s="8">
        <f>+I35</f>
        <v>1118396.01</v>
      </c>
      <c r="I35" s="6">
        <v>1118396.01</v>
      </c>
      <c r="J35" s="67">
        <f t="shared" si="3"/>
        <v>-131603.99</v>
      </c>
      <c r="K35" s="42" t="s">
        <v>94</v>
      </c>
      <c r="L35" s="74"/>
    </row>
    <row r="36" spans="2:14" x14ac:dyDescent="0.25">
      <c r="B36" s="63"/>
      <c r="C36" s="128" t="s">
        <v>37</v>
      </c>
      <c r="D36" s="125"/>
      <c r="E36" s="6"/>
      <c r="F36" s="6"/>
      <c r="G36" s="6">
        <f t="shared" si="6"/>
        <v>0</v>
      </c>
      <c r="H36" s="6"/>
      <c r="I36" s="32"/>
      <c r="J36" s="67">
        <f t="shared" si="3"/>
        <v>0</v>
      </c>
      <c r="K36" s="42"/>
      <c r="L36" s="73"/>
    </row>
    <row r="37" spans="2:14" x14ac:dyDescent="0.25">
      <c r="B37" s="63"/>
      <c r="C37" s="128" t="s">
        <v>38</v>
      </c>
      <c r="D37" s="125"/>
      <c r="E37" s="9">
        <f>+E38</f>
        <v>0</v>
      </c>
      <c r="F37" s="9">
        <f>+F38</f>
        <v>0</v>
      </c>
      <c r="G37" s="9">
        <f>+G38</f>
        <v>0</v>
      </c>
      <c r="H37" s="9">
        <f>+H38</f>
        <v>0</v>
      </c>
      <c r="I37" s="7">
        <f>+I38</f>
        <v>0</v>
      </c>
      <c r="J37" s="7">
        <f t="shared" si="3"/>
        <v>0</v>
      </c>
      <c r="K37" s="42"/>
      <c r="L37" s="73"/>
    </row>
    <row r="38" spans="2:14" x14ac:dyDescent="0.25">
      <c r="B38" s="63"/>
      <c r="C38" s="59"/>
      <c r="D38" s="60" t="s">
        <v>39</v>
      </c>
      <c r="E38" s="2"/>
      <c r="F38" s="2"/>
      <c r="G38" s="2"/>
      <c r="H38" s="2"/>
      <c r="I38" s="6"/>
      <c r="J38" s="7">
        <f t="shared" si="3"/>
        <v>0</v>
      </c>
      <c r="K38" s="42"/>
      <c r="L38" s="23"/>
    </row>
    <row r="39" spans="2:14" x14ac:dyDescent="0.25">
      <c r="B39" s="63"/>
      <c r="C39" s="124" t="s">
        <v>40</v>
      </c>
      <c r="D39" s="125"/>
      <c r="E39" s="9">
        <f>SUM(E40:E41)</f>
        <v>0</v>
      </c>
      <c r="F39" s="9">
        <f>SUM(F40:F41)</f>
        <v>0</v>
      </c>
      <c r="G39" s="9">
        <f>SUM(G40:G41)</f>
        <v>0</v>
      </c>
      <c r="H39" s="9">
        <f>SUM(H40:H41)</f>
        <v>0</v>
      </c>
      <c r="I39" s="30">
        <f>SUM(I40:I41)</f>
        <v>0</v>
      </c>
      <c r="J39" s="7">
        <f t="shared" si="3"/>
        <v>0</v>
      </c>
      <c r="K39" s="42"/>
      <c r="L39" s="54"/>
    </row>
    <row r="40" spans="2:14" x14ac:dyDescent="0.25">
      <c r="B40" s="63"/>
      <c r="C40" s="59"/>
      <c r="D40" s="60" t="s">
        <v>41</v>
      </c>
      <c r="E40" s="2"/>
      <c r="F40" s="2"/>
      <c r="G40" s="2"/>
      <c r="H40" s="2"/>
      <c r="I40" s="3"/>
      <c r="J40" s="2"/>
      <c r="K40" s="44"/>
      <c r="L40" s="26"/>
    </row>
    <row r="41" spans="2:14" x14ac:dyDescent="0.25">
      <c r="B41" s="63"/>
      <c r="C41" s="59"/>
      <c r="D41" s="60" t="s">
        <v>42</v>
      </c>
      <c r="E41" s="2"/>
      <c r="F41" s="2"/>
      <c r="G41" s="2"/>
      <c r="H41" s="2"/>
      <c r="I41" s="3"/>
      <c r="J41" s="2"/>
      <c r="K41" s="44"/>
      <c r="L41" s="23"/>
    </row>
    <row r="42" spans="2:14" ht="6" customHeight="1" x14ac:dyDescent="0.25">
      <c r="B42" s="63"/>
      <c r="C42" s="57"/>
      <c r="D42" s="58"/>
      <c r="E42" s="2"/>
      <c r="F42" s="2"/>
      <c r="G42" s="2"/>
      <c r="H42" s="2"/>
      <c r="I42" s="3"/>
      <c r="J42" s="2"/>
      <c r="K42" s="44"/>
      <c r="L42" s="26"/>
    </row>
    <row r="43" spans="2:14" x14ac:dyDescent="0.25">
      <c r="B43" s="116" t="s">
        <v>43</v>
      </c>
      <c r="C43" s="117"/>
      <c r="D43" s="129"/>
      <c r="E43" s="10">
        <f t="shared" ref="E43:J43" si="7">+E10+E11+E12+E13+E14+E15+E16+E17+E30+E36+E37+E39</f>
        <v>28357268956</v>
      </c>
      <c r="F43" s="11">
        <f t="shared" si="7"/>
        <v>2833157102.02</v>
      </c>
      <c r="G43" s="11">
        <f t="shared" si="7"/>
        <v>31190426058.02</v>
      </c>
      <c r="H43" s="11">
        <f t="shared" si="7"/>
        <v>31190426057.869999</v>
      </c>
      <c r="I43" s="38">
        <f t="shared" si="7"/>
        <v>31190426057.869999</v>
      </c>
      <c r="J43" s="11">
        <f t="shared" si="7"/>
        <v>2833157101.8699985</v>
      </c>
      <c r="K43" s="45"/>
      <c r="L43" s="53"/>
      <c r="N43" s="87"/>
    </row>
    <row r="44" spans="2:14" x14ac:dyDescent="0.25">
      <c r="B44" s="130" t="s">
        <v>44</v>
      </c>
      <c r="C44" s="128"/>
      <c r="D44" s="125"/>
      <c r="E44" s="10"/>
      <c r="F44" s="11"/>
      <c r="G44" s="11"/>
      <c r="H44" s="11"/>
      <c r="I44" s="38"/>
      <c r="J44" s="12"/>
      <c r="K44" s="45"/>
      <c r="L44" s="23"/>
    </row>
    <row r="45" spans="2:14" ht="6" customHeight="1" x14ac:dyDescent="0.25">
      <c r="B45" s="123"/>
      <c r="C45" s="131"/>
      <c r="D45" s="132"/>
      <c r="E45" s="10"/>
      <c r="F45" s="11"/>
      <c r="G45" s="11"/>
      <c r="H45" s="11"/>
      <c r="I45" s="38"/>
      <c r="J45" s="12"/>
      <c r="K45" s="45"/>
      <c r="L45" s="23"/>
    </row>
    <row r="46" spans="2:14" x14ac:dyDescent="0.25">
      <c r="B46" s="116" t="s">
        <v>45</v>
      </c>
      <c r="C46" s="117"/>
      <c r="D46" s="129"/>
      <c r="E46" s="13"/>
      <c r="F46" s="13"/>
      <c r="G46" s="13"/>
      <c r="H46" s="13"/>
      <c r="I46" s="39"/>
      <c r="J46" s="12">
        <f>+J43</f>
        <v>2833157101.8699985</v>
      </c>
      <c r="K46" s="45"/>
      <c r="L46" s="23"/>
    </row>
    <row r="47" spans="2:14" ht="5.25" customHeight="1" x14ac:dyDescent="0.25">
      <c r="B47" s="63"/>
      <c r="C47" s="57"/>
      <c r="D47" s="58"/>
      <c r="E47" s="14"/>
      <c r="F47" s="15"/>
      <c r="G47" s="15"/>
      <c r="H47" s="15"/>
      <c r="I47" s="14"/>
      <c r="J47" s="15"/>
      <c r="K47" s="46"/>
      <c r="L47" s="23"/>
    </row>
    <row r="48" spans="2:14" x14ac:dyDescent="0.25">
      <c r="B48" s="116" t="s">
        <v>46</v>
      </c>
      <c r="C48" s="117"/>
      <c r="D48" s="129"/>
      <c r="E48" s="3"/>
      <c r="F48" s="3"/>
      <c r="G48" s="3"/>
      <c r="H48" s="3"/>
      <c r="I48" s="66"/>
      <c r="J48" s="3"/>
      <c r="K48" s="47"/>
      <c r="L48" s="23"/>
    </row>
    <row r="49" spans="2:12" x14ac:dyDescent="0.25">
      <c r="B49" s="63"/>
      <c r="C49" s="119" t="s">
        <v>47</v>
      </c>
      <c r="D49" s="120"/>
      <c r="E49" s="7">
        <f>SUM(E50:E57)</f>
        <v>30079350453</v>
      </c>
      <c r="F49" s="7">
        <f>SUM(F50:F57)</f>
        <v>472867742.61999989</v>
      </c>
      <c r="G49" s="7">
        <f>SUM(G50:G57)</f>
        <v>30552218195.619999</v>
      </c>
      <c r="H49" s="7">
        <f>SUM(H50:H57)</f>
        <v>30552218195.619999</v>
      </c>
      <c r="I49" s="7">
        <f>SUM(I50:I57)</f>
        <v>30552218195.619999</v>
      </c>
      <c r="J49" s="7">
        <f t="shared" ref="J49:J65" si="8">+I49-E49</f>
        <v>472867742.61999893</v>
      </c>
      <c r="K49" s="31"/>
      <c r="L49" s="72"/>
    </row>
    <row r="50" spans="2:12" x14ac:dyDescent="0.25">
      <c r="B50" s="63"/>
      <c r="C50" s="59"/>
      <c r="D50" s="60" t="s">
        <v>48</v>
      </c>
      <c r="E50" s="6">
        <v>17981247461</v>
      </c>
      <c r="F50" s="6">
        <f t="shared" ref="F50:F57" si="9">+I50-E50</f>
        <v>371584170</v>
      </c>
      <c r="G50" s="6">
        <f t="shared" ref="G50:G57" si="10">SUM(E50:F50)</f>
        <v>18352831631</v>
      </c>
      <c r="H50" s="6">
        <f t="shared" ref="H50:H57" si="11">+I50</f>
        <v>18352831631</v>
      </c>
      <c r="I50" s="6">
        <v>18352831631</v>
      </c>
      <c r="J50" s="67">
        <f t="shared" si="8"/>
        <v>371584170</v>
      </c>
      <c r="K50" s="52" t="s">
        <v>82</v>
      </c>
      <c r="L50" s="74"/>
    </row>
    <row r="51" spans="2:12" x14ac:dyDescent="0.25">
      <c r="B51" s="63"/>
      <c r="C51" s="59"/>
      <c r="D51" s="60" t="s">
        <v>49</v>
      </c>
      <c r="E51" s="6">
        <v>3372514645</v>
      </c>
      <c r="F51" s="6">
        <f t="shared" si="9"/>
        <v>80197054.909999847</v>
      </c>
      <c r="G51" s="6">
        <f t="shared" si="10"/>
        <v>3452711699.9099998</v>
      </c>
      <c r="H51" s="6">
        <f t="shared" si="11"/>
        <v>3452711699.9099998</v>
      </c>
      <c r="I51" s="6">
        <v>3452711699.9099998</v>
      </c>
      <c r="J51" s="7">
        <f t="shared" si="8"/>
        <v>80197054.909999847</v>
      </c>
      <c r="K51" s="42" t="s">
        <v>81</v>
      </c>
      <c r="L51" s="74"/>
    </row>
    <row r="52" spans="2:12" x14ac:dyDescent="0.25">
      <c r="B52" s="63"/>
      <c r="C52" s="59"/>
      <c r="D52" s="60" t="s">
        <v>50</v>
      </c>
      <c r="E52" s="6">
        <v>3092492271</v>
      </c>
      <c r="F52" s="6">
        <f t="shared" si="9"/>
        <v>-113685850</v>
      </c>
      <c r="G52" s="6">
        <f t="shared" si="10"/>
        <v>2978806421</v>
      </c>
      <c r="H52" s="65">
        <f t="shared" si="11"/>
        <v>2978806421</v>
      </c>
      <c r="I52" s="6">
        <f>361074582+2617731839</f>
        <v>2978806421</v>
      </c>
      <c r="J52" s="7">
        <f t="shared" si="8"/>
        <v>-113685850</v>
      </c>
      <c r="K52" s="52" t="s">
        <v>95</v>
      </c>
      <c r="L52" s="74"/>
    </row>
    <row r="53" spans="2:12" ht="39" customHeight="1" x14ac:dyDescent="0.25">
      <c r="B53" s="63"/>
      <c r="C53" s="59"/>
      <c r="D53" s="62" t="s">
        <v>51</v>
      </c>
      <c r="E53" s="6">
        <v>2745815286</v>
      </c>
      <c r="F53" s="6">
        <f t="shared" si="9"/>
        <v>18518729</v>
      </c>
      <c r="G53" s="6">
        <f t="shared" si="10"/>
        <v>2764334015</v>
      </c>
      <c r="H53" s="65">
        <f t="shared" si="11"/>
        <v>2764334015</v>
      </c>
      <c r="I53" s="6">
        <v>2764334015</v>
      </c>
      <c r="J53" s="7">
        <f t="shared" si="8"/>
        <v>18518729</v>
      </c>
      <c r="K53" s="42" t="s">
        <v>83</v>
      </c>
      <c r="L53" s="74"/>
    </row>
    <row r="54" spans="2:12" x14ac:dyDescent="0.25">
      <c r="B54" s="63"/>
      <c r="C54" s="59"/>
      <c r="D54" s="60" t="s">
        <v>52</v>
      </c>
      <c r="E54" s="6">
        <v>883319137</v>
      </c>
      <c r="F54" s="6">
        <f t="shared" si="9"/>
        <v>133304321</v>
      </c>
      <c r="G54" s="6">
        <f t="shared" si="10"/>
        <v>1016623458</v>
      </c>
      <c r="H54" s="6">
        <f t="shared" si="11"/>
        <v>1016623458</v>
      </c>
      <c r="I54" s="6">
        <v>1016623458</v>
      </c>
      <c r="J54" s="7">
        <f t="shared" si="8"/>
        <v>133304321</v>
      </c>
      <c r="K54" s="52" t="s">
        <v>92</v>
      </c>
      <c r="L54" s="74"/>
    </row>
    <row r="55" spans="2:12" x14ac:dyDescent="0.25">
      <c r="B55" s="63"/>
      <c r="C55" s="59"/>
      <c r="D55" s="76" t="s">
        <v>53</v>
      </c>
      <c r="E55" s="6">
        <v>203076163</v>
      </c>
      <c r="F55" s="6">
        <f t="shared" si="9"/>
        <v>4562519.7100000083</v>
      </c>
      <c r="G55" s="6">
        <f t="shared" si="10"/>
        <v>207638682.71000001</v>
      </c>
      <c r="H55" s="6">
        <f t="shared" si="11"/>
        <v>207638682.71000001</v>
      </c>
      <c r="I55" s="6">
        <v>207638682.71000001</v>
      </c>
      <c r="J55" s="7">
        <f t="shared" si="8"/>
        <v>4562519.7100000083</v>
      </c>
      <c r="K55" s="42" t="s">
        <v>91</v>
      </c>
      <c r="L55" s="74"/>
    </row>
    <row r="56" spans="2:12" ht="31.5" customHeight="1" x14ac:dyDescent="0.25">
      <c r="B56" s="63"/>
      <c r="C56" s="59"/>
      <c r="D56" s="62" t="s">
        <v>54</v>
      </c>
      <c r="E56" s="6">
        <v>96713114</v>
      </c>
      <c r="F56" s="6">
        <f t="shared" si="9"/>
        <v>4835656</v>
      </c>
      <c r="G56" s="6">
        <f t="shared" si="10"/>
        <v>101548770</v>
      </c>
      <c r="H56" s="6">
        <f t="shared" si="11"/>
        <v>101548770</v>
      </c>
      <c r="I56" s="6">
        <v>101548770</v>
      </c>
      <c r="J56" s="7">
        <f t="shared" si="8"/>
        <v>4835656</v>
      </c>
      <c r="K56" s="42" t="s">
        <v>90</v>
      </c>
      <c r="L56" s="74"/>
    </row>
    <row r="57" spans="2:12" x14ac:dyDescent="0.25">
      <c r="B57" s="63"/>
      <c r="C57" s="59"/>
      <c r="D57" s="16" t="s">
        <v>55</v>
      </c>
      <c r="E57" s="6">
        <v>1704172376</v>
      </c>
      <c r="F57" s="6">
        <f t="shared" si="9"/>
        <v>-26448858</v>
      </c>
      <c r="G57" s="6">
        <f t="shared" si="10"/>
        <v>1677723518</v>
      </c>
      <c r="H57" s="6">
        <f t="shared" si="11"/>
        <v>1677723518</v>
      </c>
      <c r="I57" s="6">
        <v>1677723518</v>
      </c>
      <c r="J57" s="7">
        <f t="shared" si="8"/>
        <v>-26448858</v>
      </c>
      <c r="K57" s="42" t="s">
        <v>89</v>
      </c>
      <c r="L57" s="41"/>
    </row>
    <row r="58" spans="2:12" x14ac:dyDescent="0.25">
      <c r="B58" s="63"/>
      <c r="C58" s="119" t="s">
        <v>56</v>
      </c>
      <c r="D58" s="120"/>
      <c r="E58" s="7">
        <v>7168792889</v>
      </c>
      <c r="F58" s="6">
        <f>+F59+F60</f>
        <v>7964110728.96</v>
      </c>
      <c r="G58" s="7">
        <f>SUM(G59:G62)</f>
        <v>15132903617.959999</v>
      </c>
      <c r="H58" s="7">
        <f>+I58</f>
        <v>15132903618</v>
      </c>
      <c r="I58" s="7">
        <f>+I59+I60</f>
        <v>15132903618</v>
      </c>
      <c r="J58" s="7">
        <f t="shared" si="8"/>
        <v>7964110729</v>
      </c>
      <c r="K58" s="42"/>
      <c r="L58" s="84">
        <v>15138833672.83</v>
      </c>
    </row>
    <row r="59" spans="2:12" x14ac:dyDescent="0.25">
      <c r="B59" s="63"/>
      <c r="C59" s="59"/>
      <c r="D59" s="60" t="s">
        <v>57</v>
      </c>
      <c r="E59" s="6">
        <v>2707734498</v>
      </c>
      <c r="F59" s="6">
        <v>48495959.630000003</v>
      </c>
      <c r="G59" s="6">
        <f>SUM(E59:F59)</f>
        <v>2756230457.6300001</v>
      </c>
      <c r="H59" s="6">
        <f>+I59</f>
        <v>2756230458</v>
      </c>
      <c r="I59" s="6">
        <v>2756230458</v>
      </c>
      <c r="J59" s="7">
        <f t="shared" si="8"/>
        <v>48495960</v>
      </c>
      <c r="K59" s="42" t="s">
        <v>93</v>
      </c>
      <c r="L59" s="85">
        <f>+L58-I58</f>
        <v>5930054.8299999237</v>
      </c>
    </row>
    <row r="60" spans="2:12" x14ac:dyDescent="0.25">
      <c r="B60" s="63"/>
      <c r="C60" s="59"/>
      <c r="D60" s="60" t="s">
        <v>58</v>
      </c>
      <c r="E60" s="6">
        <f>+E58-E59</f>
        <v>4461058391</v>
      </c>
      <c r="F60" s="6">
        <f>7985478753.96-F59-F63</f>
        <v>7915614769.3299999</v>
      </c>
      <c r="G60" s="8">
        <f>SUM(E60:F60)</f>
        <v>12376673160.33</v>
      </c>
      <c r="H60" s="8">
        <f>+I60</f>
        <v>12376673160</v>
      </c>
      <c r="I60" s="6">
        <v>12376673160</v>
      </c>
      <c r="J60" s="7">
        <f>+I60-E60</f>
        <v>7915614769</v>
      </c>
      <c r="K60" s="42"/>
      <c r="L60" s="81">
        <f>+L59+I60</f>
        <v>12382603214.83</v>
      </c>
    </row>
    <row r="61" spans="2:12" x14ac:dyDescent="0.25">
      <c r="B61" s="63"/>
      <c r="C61" s="59"/>
      <c r="D61" s="60" t="s">
        <v>59</v>
      </c>
      <c r="E61" s="6"/>
      <c r="F61" s="6"/>
      <c r="G61" s="6">
        <f>SUM(E61:F61)</f>
        <v>0</v>
      </c>
      <c r="H61" s="6"/>
      <c r="I61" s="6"/>
      <c r="J61" s="7">
        <f t="shared" si="8"/>
        <v>0</v>
      </c>
      <c r="K61" s="42"/>
      <c r="L61" s="56">
        <v>12382603215.199999</v>
      </c>
    </row>
    <row r="62" spans="2:12" x14ac:dyDescent="0.25">
      <c r="B62" s="63"/>
      <c r="C62" s="59"/>
      <c r="D62" s="60" t="s">
        <v>60</v>
      </c>
      <c r="E62" s="6"/>
      <c r="F62" s="6"/>
      <c r="G62" s="6">
        <f>SUM(E62:F62)</f>
        <v>0</v>
      </c>
      <c r="H62" s="6"/>
      <c r="I62" s="65"/>
      <c r="J62" s="7">
        <f t="shared" si="8"/>
        <v>0</v>
      </c>
      <c r="K62" s="42"/>
      <c r="L62" s="56"/>
    </row>
    <row r="63" spans="2:12" x14ac:dyDescent="0.25">
      <c r="B63" s="63"/>
      <c r="C63" s="119" t="s">
        <v>61</v>
      </c>
      <c r="D63" s="120"/>
      <c r="E63" s="7">
        <f>SUM(E64:E65)</f>
        <v>0</v>
      </c>
      <c r="F63" s="6">
        <f>+I63-E63</f>
        <v>21368025</v>
      </c>
      <c r="G63" s="8">
        <f>SUM(E63:F63)</f>
        <v>21368025</v>
      </c>
      <c r="H63" s="6">
        <f>+I63</f>
        <v>21368025</v>
      </c>
      <c r="I63" s="68">
        <f>SUM(I64:I65)</f>
        <v>21368025</v>
      </c>
      <c r="J63" s="7">
        <f t="shared" si="8"/>
        <v>21368025</v>
      </c>
      <c r="K63" s="42"/>
      <c r="L63" s="53"/>
    </row>
    <row r="64" spans="2:12" ht="28.5" customHeight="1" x14ac:dyDescent="0.25">
      <c r="B64" s="63"/>
      <c r="C64" s="59"/>
      <c r="D64" s="62" t="s">
        <v>62</v>
      </c>
      <c r="E64" s="6"/>
      <c r="F64" s="6"/>
      <c r="G64" s="6"/>
      <c r="H64" s="6"/>
      <c r="I64" s="6"/>
      <c r="J64" s="7"/>
      <c r="K64" s="42"/>
      <c r="L64" s="32"/>
    </row>
    <row r="65" spans="1:14" x14ac:dyDescent="0.25">
      <c r="B65" s="63"/>
      <c r="C65" s="59"/>
      <c r="D65" s="60" t="s">
        <v>63</v>
      </c>
      <c r="E65" s="6"/>
      <c r="F65" s="6">
        <f>+I65-E65</f>
        <v>21368025</v>
      </c>
      <c r="G65" s="8">
        <f>SUM(E65:F65)</f>
        <v>21368025</v>
      </c>
      <c r="H65" s="6">
        <f>+I65</f>
        <v>21368025</v>
      </c>
      <c r="I65" s="6">
        <v>21368025</v>
      </c>
      <c r="J65" s="7">
        <f t="shared" si="8"/>
        <v>21368025</v>
      </c>
      <c r="K65" s="42">
        <v>4213101022</v>
      </c>
      <c r="L65" s="25"/>
    </row>
    <row r="66" spans="1:14" x14ac:dyDescent="0.25">
      <c r="B66" s="63"/>
      <c r="C66" s="119" t="s">
        <v>64</v>
      </c>
      <c r="D66" s="120"/>
      <c r="E66" s="6"/>
      <c r="F66" s="6"/>
      <c r="G66" s="6"/>
      <c r="H66" s="6"/>
      <c r="I66" s="6"/>
      <c r="J66" s="6"/>
      <c r="K66" s="47"/>
      <c r="L66" s="32"/>
    </row>
    <row r="67" spans="1:14" x14ac:dyDescent="0.25">
      <c r="B67" s="63"/>
      <c r="C67" s="119" t="s">
        <v>65</v>
      </c>
      <c r="D67" s="120"/>
      <c r="E67" s="6"/>
      <c r="F67" s="6"/>
      <c r="G67" s="6"/>
      <c r="H67" s="6"/>
      <c r="I67" s="6"/>
      <c r="J67" s="6"/>
      <c r="K67" s="47"/>
      <c r="L67" s="32"/>
    </row>
    <row r="68" spans="1:14" ht="6.75" customHeight="1" x14ac:dyDescent="0.25">
      <c r="B68" s="63"/>
      <c r="C68" s="133"/>
      <c r="D68" s="132"/>
      <c r="E68" s="17"/>
      <c r="F68" s="17"/>
      <c r="G68" s="17"/>
      <c r="H68" s="17"/>
      <c r="I68" s="17"/>
      <c r="J68" s="17"/>
      <c r="K68" s="48"/>
      <c r="L68" s="33"/>
    </row>
    <row r="69" spans="1:14" x14ac:dyDescent="0.25">
      <c r="A69" s="19"/>
      <c r="B69" s="116" t="s">
        <v>66</v>
      </c>
      <c r="C69" s="117"/>
      <c r="D69" s="129"/>
      <c r="E69" s="18">
        <f t="shared" ref="E69:J69" si="12">+E49+E58+E63+E66+E67</f>
        <v>37248143342</v>
      </c>
      <c r="F69" s="18">
        <f>+F49+F58+F63+F66+F67</f>
        <v>8458346496.5799999</v>
      </c>
      <c r="G69" s="18">
        <f t="shared" si="12"/>
        <v>45706489838.580002</v>
      </c>
      <c r="H69" s="18">
        <f>+H49+H58+H63+H66+H67</f>
        <v>45706489838.619995</v>
      </c>
      <c r="I69" s="18">
        <f>+I49+I58+I63+I66+I67</f>
        <v>45706489838.619995</v>
      </c>
      <c r="J69" s="18">
        <f t="shared" si="12"/>
        <v>8458346496.6199989</v>
      </c>
      <c r="K69" s="49"/>
      <c r="L69" s="34"/>
    </row>
    <row r="70" spans="1:14" ht="4.5" customHeight="1" x14ac:dyDescent="0.25">
      <c r="B70" s="63"/>
      <c r="C70" s="133"/>
      <c r="D70" s="132"/>
      <c r="E70" s="17"/>
      <c r="F70" s="17"/>
      <c r="G70" s="17"/>
      <c r="H70" s="17"/>
      <c r="I70" s="17"/>
      <c r="J70" s="17"/>
      <c r="K70" s="48"/>
      <c r="L70" s="33"/>
    </row>
    <row r="71" spans="1:14" x14ac:dyDescent="0.25">
      <c r="B71" s="116" t="s">
        <v>67</v>
      </c>
      <c r="C71" s="117"/>
      <c r="D71" s="129"/>
      <c r="E71" s="6"/>
      <c r="F71" s="6"/>
      <c r="G71" s="6"/>
      <c r="H71" s="6"/>
      <c r="I71" s="8"/>
      <c r="J71" s="8"/>
      <c r="K71" s="50"/>
      <c r="L71" s="35"/>
    </row>
    <row r="72" spans="1:14" x14ac:dyDescent="0.25">
      <c r="B72" s="63"/>
      <c r="C72" s="119" t="s">
        <v>68</v>
      </c>
      <c r="D72" s="120"/>
      <c r="E72" s="6"/>
      <c r="F72" s="6"/>
      <c r="G72" s="6">
        <f>SUM(E72:F72)</f>
        <v>0</v>
      </c>
      <c r="H72" s="6">
        <f>+I72</f>
        <v>0</v>
      </c>
      <c r="I72" s="6">
        <v>0</v>
      </c>
      <c r="J72" s="7">
        <f>+I72-E72</f>
        <v>0</v>
      </c>
      <c r="K72" s="42"/>
      <c r="L72" s="31"/>
    </row>
    <row r="73" spans="1:14" ht="5.25" customHeight="1" x14ac:dyDescent="0.25">
      <c r="B73" s="63"/>
      <c r="C73" s="133"/>
      <c r="D73" s="132"/>
      <c r="E73" s="2"/>
      <c r="F73" s="2"/>
      <c r="G73" s="2"/>
      <c r="H73" s="2"/>
      <c r="I73" s="3"/>
      <c r="J73" s="2"/>
      <c r="K73" s="44"/>
      <c r="L73" s="36"/>
    </row>
    <row r="74" spans="1:14" x14ac:dyDescent="0.25">
      <c r="B74" s="116" t="s">
        <v>69</v>
      </c>
      <c r="C74" s="117"/>
      <c r="D74" s="129"/>
      <c r="E74" s="20">
        <f t="shared" ref="E74:J74" si="13">+E43+E69+E72</f>
        <v>65605412298</v>
      </c>
      <c r="F74" s="68">
        <f>+F43+F69+F72</f>
        <v>11291503598.6</v>
      </c>
      <c r="G74" s="68">
        <f t="shared" si="13"/>
        <v>76896915896.600006</v>
      </c>
      <c r="H74" s="68">
        <f t="shared" si="13"/>
        <v>76896915896.48999</v>
      </c>
      <c r="I74" s="68">
        <f>+I43+I69+I72</f>
        <v>76896915896.48999</v>
      </c>
      <c r="J74" s="20">
        <f t="shared" si="13"/>
        <v>11291503598.489998</v>
      </c>
      <c r="K74" s="51"/>
      <c r="L74" s="37"/>
      <c r="N74" s="87"/>
    </row>
    <row r="75" spans="1:14" ht="3.75" customHeight="1" x14ac:dyDescent="0.25">
      <c r="B75" s="63"/>
      <c r="C75" s="133"/>
      <c r="D75" s="132"/>
      <c r="E75" s="2"/>
      <c r="F75" s="2"/>
      <c r="G75" s="2"/>
      <c r="H75" s="2"/>
      <c r="I75" s="3"/>
      <c r="J75" s="2"/>
      <c r="K75" s="44"/>
    </row>
    <row r="76" spans="1:14" ht="13.5" customHeight="1" x14ac:dyDescent="0.25">
      <c r="B76" s="63"/>
      <c r="C76" s="134" t="s">
        <v>70</v>
      </c>
      <c r="D76" s="129"/>
      <c r="E76" s="2"/>
      <c r="F76" s="6"/>
      <c r="G76" s="2"/>
      <c r="H76" s="2"/>
      <c r="I76" s="3"/>
      <c r="J76" s="3"/>
      <c r="K76" s="47"/>
    </row>
    <row r="77" spans="1:14" ht="25.5" customHeight="1" x14ac:dyDescent="0.25">
      <c r="B77" s="63"/>
      <c r="C77" s="135" t="s">
        <v>71</v>
      </c>
      <c r="D77" s="136"/>
      <c r="E77" s="6"/>
      <c r="F77" s="6">
        <v>3047887708.5899997</v>
      </c>
      <c r="G77" s="6">
        <f>SUM(E77:F77)</f>
        <v>3047887708.5899997</v>
      </c>
      <c r="H77" s="6">
        <f>+I77</f>
        <v>3047887709</v>
      </c>
      <c r="I77" s="6">
        <v>3047887709</v>
      </c>
      <c r="J77" s="7">
        <f>+I77-E77</f>
        <v>3047887709</v>
      </c>
      <c r="K77" s="42"/>
    </row>
    <row r="78" spans="1:14" ht="27" customHeight="1" x14ac:dyDescent="0.25">
      <c r="B78" s="63"/>
      <c r="C78" s="135" t="s">
        <v>72</v>
      </c>
      <c r="D78" s="136"/>
      <c r="E78" s="6"/>
      <c r="F78" s="6"/>
      <c r="G78" s="6"/>
      <c r="H78" s="6"/>
      <c r="I78" s="6"/>
      <c r="J78" s="6"/>
      <c r="K78" s="47"/>
    </row>
    <row r="79" spans="1:14" x14ac:dyDescent="0.25">
      <c r="B79" s="63"/>
      <c r="C79" s="134" t="s">
        <v>73</v>
      </c>
      <c r="D79" s="129"/>
      <c r="E79" s="7">
        <f>SUM(E77:E78)</f>
        <v>0</v>
      </c>
      <c r="F79" s="7">
        <f>SUM(F77:F78)</f>
        <v>3047887708.5899997</v>
      </c>
      <c r="G79" s="7">
        <f>SUM(G77:G78)</f>
        <v>3047887708.5899997</v>
      </c>
      <c r="H79" s="7">
        <f>SUM(H77:H78)</f>
        <v>3047887709</v>
      </c>
      <c r="I79" s="7">
        <f>SUM(I77:I78)</f>
        <v>3047887709</v>
      </c>
      <c r="J79" s="7">
        <f>+I79-E79</f>
        <v>3047887709</v>
      </c>
      <c r="K79" s="42"/>
    </row>
    <row r="80" spans="1:14" ht="6.75" customHeight="1" thickBot="1" x14ac:dyDescent="0.3">
      <c r="B80" s="21"/>
      <c r="C80" s="137"/>
      <c r="D80" s="138"/>
      <c r="E80" s="22"/>
      <c r="F80" s="22"/>
      <c r="G80" s="22"/>
      <c r="H80" s="22"/>
      <c r="I80" s="22"/>
      <c r="J80" s="22"/>
      <c r="K80" s="48"/>
    </row>
    <row r="82" spans="4:10" x14ac:dyDescent="0.25">
      <c r="D82" s="40" t="s">
        <v>75</v>
      </c>
      <c r="E82" s="88" t="s">
        <v>75</v>
      </c>
      <c r="F82" s="92" t="s">
        <v>75</v>
      </c>
      <c r="G82" s="89"/>
      <c r="I82" s="40" t="s">
        <v>75</v>
      </c>
      <c r="J82" s="40" t="s">
        <v>75</v>
      </c>
    </row>
    <row r="83" spans="4:10" x14ac:dyDescent="0.25">
      <c r="E83" s="86"/>
      <c r="F83" s="40" t="s">
        <v>75</v>
      </c>
      <c r="H83" s="90"/>
      <c r="I83" s="91"/>
      <c r="J83" t="s">
        <v>75</v>
      </c>
    </row>
    <row r="84" spans="4:10" x14ac:dyDescent="0.25">
      <c r="E84" s="87" t="s">
        <v>75</v>
      </c>
      <c r="F84" s="40" t="s">
        <v>75</v>
      </c>
      <c r="H84" s="90"/>
      <c r="I84" s="40"/>
    </row>
    <row r="85" spans="4:10" x14ac:dyDescent="0.25">
      <c r="F85" s="92" t="s">
        <v>75</v>
      </c>
      <c r="H85" s="40" t="s">
        <v>75</v>
      </c>
      <c r="I85" s="40" t="s">
        <v>75</v>
      </c>
    </row>
    <row r="86" spans="4:10" x14ac:dyDescent="0.25">
      <c r="F86" s="40" t="s">
        <v>75</v>
      </c>
      <c r="H86" s="90" t="s">
        <v>75</v>
      </c>
      <c r="I86" s="40" t="s">
        <v>75</v>
      </c>
    </row>
    <row r="87" spans="4:10" x14ac:dyDescent="0.25">
      <c r="I87" s="40" t="s">
        <v>75</v>
      </c>
    </row>
    <row r="89" spans="4:10" x14ac:dyDescent="0.25">
      <c r="I89" s="40" t="s">
        <v>75</v>
      </c>
    </row>
  </sheetData>
  <mergeCells count="52">
    <mergeCell ref="C79:D79"/>
    <mergeCell ref="C80:D80"/>
    <mergeCell ref="B74:D74"/>
    <mergeCell ref="C75:D75"/>
    <mergeCell ref="C76:D76"/>
    <mergeCell ref="C77:D77"/>
    <mergeCell ref="C78:D78"/>
    <mergeCell ref="B69:D69"/>
    <mergeCell ref="C70:D70"/>
    <mergeCell ref="B71:D71"/>
    <mergeCell ref="C72:D72"/>
    <mergeCell ref="C73:D73"/>
    <mergeCell ref="C58:D58"/>
    <mergeCell ref="C63:D63"/>
    <mergeCell ref="C66:D66"/>
    <mergeCell ref="C67:D67"/>
    <mergeCell ref="C68:D68"/>
    <mergeCell ref="B44:D44"/>
    <mergeCell ref="B45:D45"/>
    <mergeCell ref="B46:D46"/>
    <mergeCell ref="B48:D48"/>
    <mergeCell ref="C49:D49"/>
    <mergeCell ref="C30:D30"/>
    <mergeCell ref="C36:D36"/>
    <mergeCell ref="C37:D37"/>
    <mergeCell ref="C39:D39"/>
    <mergeCell ref="B43:D43"/>
    <mergeCell ref="C14:D14"/>
    <mergeCell ref="C15:D15"/>
    <mergeCell ref="C16:D16"/>
    <mergeCell ref="B17:B18"/>
    <mergeCell ref="C17:D17"/>
    <mergeCell ref="C18:D18"/>
    <mergeCell ref="B9:D9"/>
    <mergeCell ref="C10:D10"/>
    <mergeCell ref="C11:D11"/>
    <mergeCell ref="C12:D12"/>
    <mergeCell ref="C13:D13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</mergeCells>
  <printOptions horizontalCentered="1"/>
  <pageMargins left="0" right="0" top="0.15748031496062992" bottom="0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 LDF 31122018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Aaguirre</cp:lastModifiedBy>
  <cp:lastPrinted>2019-04-16T01:36:53Z</cp:lastPrinted>
  <dcterms:created xsi:type="dcterms:W3CDTF">2017-04-21T20:38:28Z</dcterms:created>
  <dcterms:modified xsi:type="dcterms:W3CDTF">2019-04-17T00:33:04Z</dcterms:modified>
</cp:coreProperties>
</file>